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пр12 " sheetId="5" r:id="rId1"/>
    <sheet name="пр13" sheetId="2" r:id="rId2"/>
    <sheet name="пр15" sheetId="3" state="hidden" r:id="rId3"/>
    <sheet name="пр14" sheetId="4" state="hidden" r:id="rId4"/>
  </sheets>
  <definedNames>
    <definedName name="_xlnm.Print_Area" localSheetId="3">пр14!$A$1:$D$19</definedName>
  </definedNames>
  <calcPr calcId="162913" calcMode="manual"/>
</workbook>
</file>

<file path=xl/calcChain.xml><?xml version="1.0" encoding="utf-8"?>
<calcChain xmlns="http://schemas.openxmlformats.org/spreadsheetml/2006/main">
  <c r="C18" i="4" l="1"/>
  <c r="C53" i="2" l="1"/>
  <c r="C57" i="2"/>
  <c r="I60" i="5" l="1"/>
  <c r="I59" i="5" s="1"/>
  <c r="I58" i="5" s="1"/>
  <c r="I54" i="5" s="1"/>
  <c r="H59" i="5"/>
  <c r="H58" i="5" s="1"/>
  <c r="H54" i="5" s="1"/>
  <c r="I53" i="5"/>
  <c r="I52" i="5" s="1"/>
  <c r="I51" i="5" s="1"/>
  <c r="I47" i="5" s="1"/>
  <c r="H52" i="5"/>
  <c r="H51" i="5" s="1"/>
  <c r="H47" i="5" s="1"/>
  <c r="I50" i="5"/>
  <c r="I49" i="5"/>
  <c r="I48" i="5"/>
  <c r="I30" i="5"/>
  <c r="I29" i="5" s="1"/>
  <c r="I28" i="5" s="1"/>
  <c r="I27" i="5" s="1"/>
  <c r="H29" i="5"/>
  <c r="H28" i="5" s="1"/>
  <c r="H27" i="5" s="1"/>
  <c r="I26" i="5"/>
  <c r="I25" i="5" s="1"/>
  <c r="I22" i="5" s="1"/>
  <c r="H25" i="5"/>
  <c r="H22" i="5"/>
  <c r="I19" i="5"/>
  <c r="I18" i="5"/>
  <c r="I17" i="5" s="1"/>
  <c r="H17" i="5"/>
  <c r="I12" i="5"/>
  <c r="H12" i="5"/>
  <c r="I46" i="5" l="1"/>
  <c r="H11" i="5"/>
  <c r="H46" i="5"/>
  <c r="I11" i="5"/>
  <c r="F53" i="5"/>
  <c r="F60" i="5"/>
  <c r="I63" i="5" l="1"/>
  <c r="H63" i="5"/>
  <c r="D53" i="2"/>
  <c r="D57" i="2"/>
  <c r="E69" i="5"/>
  <c r="G30" i="5" l="1"/>
  <c r="G29" i="5" s="1"/>
  <c r="G28" i="5" s="1"/>
  <c r="G27" i="5" s="1"/>
  <c r="G11" i="5" s="1"/>
  <c r="D29" i="5"/>
  <c r="F29" i="5"/>
  <c r="F28" i="5" s="1"/>
  <c r="F27" i="5" s="1"/>
  <c r="D28" i="5"/>
  <c r="D27" i="5" s="1"/>
  <c r="F12" i="5" l="1"/>
  <c r="G12" i="5"/>
  <c r="F17" i="5"/>
  <c r="G19" i="5"/>
  <c r="G18" i="5" s="1"/>
  <c r="G17" i="5" s="1"/>
  <c r="D25" i="5"/>
  <c r="F25" i="5"/>
  <c r="F22" i="5" s="1"/>
  <c r="F59" i="5"/>
  <c r="F58" i="5" s="1"/>
  <c r="F54" i="5" s="1"/>
  <c r="G48" i="5"/>
  <c r="G49" i="5"/>
  <c r="G50" i="5"/>
  <c r="F52" i="5"/>
  <c r="F51" i="5" s="1"/>
  <c r="F47" i="5" s="1"/>
  <c r="F46" i="5" s="1"/>
  <c r="D61" i="5"/>
  <c r="C61" i="5"/>
  <c r="C60" i="5"/>
  <c r="C59" i="5" s="1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G25" i="5" s="1"/>
  <c r="G22" i="5" s="1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D47" i="5" l="1"/>
  <c r="G60" i="5"/>
  <c r="G59" i="5" s="1"/>
  <c r="G58" i="5" s="1"/>
  <c r="G54" i="5" s="1"/>
  <c r="G53" i="5"/>
  <c r="G52" i="5" s="1"/>
  <c r="G51" i="5" s="1"/>
  <c r="G47" i="5" s="1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19" i="2"/>
  <c r="D18" i="2" s="1"/>
  <c r="C19" i="2"/>
  <c r="D46" i="5" l="1"/>
  <c r="C11" i="5"/>
  <c r="G46" i="5"/>
  <c r="G63" i="5" s="1"/>
  <c r="C27" i="5"/>
  <c r="D63" i="5"/>
  <c r="C51" i="5"/>
  <c r="C47" i="5" s="1"/>
  <c r="C46" i="5" s="1"/>
  <c r="C63" i="5" l="1"/>
  <c r="B16" i="3"/>
  <c r="B14" i="3"/>
  <c r="C58" i="2" l="1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35" i="2" l="1"/>
  <c r="D35" i="2"/>
  <c r="D34" i="2" s="1"/>
  <c r="D27" i="2" s="1"/>
  <c r="B17" i="3"/>
  <c r="D58" i="2"/>
  <c r="D54" i="2" s="1"/>
  <c r="C34" i="2"/>
  <c r="C27" i="2" s="1"/>
  <c r="C19" i="4"/>
  <c r="C54" i="2"/>
  <c r="D22" i="2"/>
  <c r="C22" i="2"/>
  <c r="D47" i="2"/>
  <c r="D17" i="2"/>
  <c r="D46" i="2" l="1"/>
  <c r="D11" i="2"/>
  <c r="D63" i="2" l="1"/>
  <c r="C52" i="2" l="1"/>
  <c r="C51" i="2" s="1"/>
  <c r="C47" i="2" s="1"/>
  <c r="C46" i="2" s="1"/>
  <c r="B15" i="3" l="1"/>
  <c r="B18" i="3" s="1"/>
  <c r="C20" i="2" l="1"/>
  <c r="B18" i="4" s="1"/>
  <c r="C18" i="2"/>
  <c r="B17" i="4" s="1"/>
  <c r="C17" i="2" l="1"/>
  <c r="C11" i="2" s="1"/>
  <c r="C63" i="2" s="1"/>
  <c r="B16" i="4"/>
  <c r="B19" i="4" s="1"/>
</calcChain>
</file>

<file path=xl/sharedStrings.xml><?xml version="1.0" encoding="utf-8"?>
<sst xmlns="http://schemas.openxmlformats.org/spreadsheetml/2006/main" count="279" uniqueCount="147">
  <si>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</si>
  <si>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</si>
  <si>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</si>
  <si>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</si>
  <si>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</si>
  <si>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</si>
  <si>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</si>
  <si>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</si>
  <si>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</si>
  <si>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</si>
  <si>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</si>
  <si>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</si>
  <si>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</si>
  <si>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</si>
  <si>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</si>
  <si>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</si>
  <si>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</si>
  <si>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</si>
  <si>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</si>
  <si>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</si>
  <si>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</si>
  <si>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</si>
  <si>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</si>
  <si>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</si>
  <si>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</si>
  <si>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</si>
  <si>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</si>
  <si>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</si>
  <si>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</si>
  <si>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</si>
  <si>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</si>
  <si>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</si>
  <si>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</si>
  <si>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</si>
  <si>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</si>
  <si>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</si>
  <si>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</si>
  <si>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</si>
  <si>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</si>
  <si>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</si>
  <si>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</si>
  <si>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</si>
  <si>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</si>
  <si>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</si>
  <si>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</si>
  <si>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</si>
  <si>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</si>
  <si>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</si>
  <si>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</si>
  <si>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</si>
  <si>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</si>
  <si>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</si>
  <si>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</si>
  <si>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</si>
  <si>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</si>
  <si>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</si>
  <si>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</si>
  <si>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</si>
  <si>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</si>
  <si>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</si>
  <si>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</si>
  <si>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</si>
  <si>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</si>
  <si>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</si>
  <si>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</si>
  <si>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</si>
  <si>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</si>
  <si>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</si>
  <si>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</si>
  <si>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</si>
  <si>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</si>
  <si>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</si>
  <si>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</si>
  <si>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</si>
  <si>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</si>
  <si>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</si>
  <si>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</si>
  <si>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</si>
  <si>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</si>
  <si>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</si>
  <si>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</si>
  <si>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</si>
  <si>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</si>
  <si>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</si>
  <si>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</si>
  <si>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</si>
  <si>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</si>
  <si>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</si>
  <si>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</si>
  <si>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</si>
  <si>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</si>
  <si>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</si>
  <si>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</si>
  <si>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</si>
  <si>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</si>
  <si>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</si>
  <si>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</si>
  <si>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</si>
  <si>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</si>
  <si>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</si>
  <si>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</si>
  <si>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</si>
  <si>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</si>
  <si>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</si>
  <si>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</si>
  <si>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</si>
  <si>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</si>
  <si>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</si>
  <si>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</si>
  <si>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</si>
  <si>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</si>
  <si>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</si>
  <si>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</si>
  <si>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</si>
  <si>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</si>
  <si>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</si>
  <si>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</si>
  <si>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</si>
  <si>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</si>
  <si>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</si>
  <si>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</si>
  <si>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</si>
  <si>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</si>
  <si>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</si>
  <si>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</si>
  <si>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</si>
  <si>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</si>
  <si>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</si>
  <si>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</si>
  <si>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</si>
  <si>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</si>
  <si>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</si>
  <si>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</si>
  <si>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</si>
  <si>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</si>
  <si>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Приложение 12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</si>
  <si>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</si>
  <si>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</si>
  <si>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</si>
  <si>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</si>
  <si>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</si>
  <si>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</si>
  <si>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</si>
  <si>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t>от "    " ____2021 №</t>
  </si>
  <si>
    <t>Уточнение ноябрь</t>
  </si>
  <si>
    <t>Решение Думы города от 21.05.2021 №75 (тыс.рублей)</t>
  </si>
  <si>
    <r>
      <t xml:space="preserve">от "19" 11_2021 № </t>
    </r>
    <r>
      <rPr>
        <u/>
        <sz val="10"/>
        <rFont val="Times New Roman"/>
        <family val="1"/>
        <charset val="204"/>
      </rPr>
      <t>127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</si>
</sst>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>
      <selection activeCell="N10" sqref="N10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hidden="1" customWidth="1"/>
    <col min="6" max="6" width="18.28515625" style="2" hidden="1" customWidth="1"/>
    <col min="7" max="7" width="21.42578125" style="2" customWidth="1"/>
    <col min="8" max="8" width="16.28515625" style="2" customWidth="1"/>
    <col min="9" max="9" width="18.7109375" style="2" customWidth="1"/>
    <col min="10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9" s="1" customFormat="1" ht="15.75" x14ac:dyDescent="0.25">
      <c r="E1" s="32"/>
      <c r="I1" s="55" t="s">
        <v>135</v>
      </c>
    </row>
    <row r="2" spans="1:9" s="1" customFormat="1" ht="15.75" x14ac:dyDescent="0.25">
      <c r="E2" s="32"/>
      <c r="I2" s="55" t="s">
        <v>0</v>
      </c>
    </row>
    <row r="3" spans="1:9" x14ac:dyDescent="0.25">
      <c r="E3" s="26"/>
      <c r="I3" s="56" t="s">
        <v>1</v>
      </c>
    </row>
    <row r="4" spans="1:9" s="1" customFormat="1" ht="15.75" x14ac:dyDescent="0.25">
      <c r="E4" s="32"/>
      <c r="I4" s="55" t="s">
        <v>146</v>
      </c>
    </row>
    <row r="6" spans="1:9" ht="15" customHeight="1" x14ac:dyDescent="0.25">
      <c r="A6" s="68" t="s">
        <v>128</v>
      </c>
      <c r="B6" s="68"/>
      <c r="C6" s="68"/>
      <c r="D6" s="68"/>
      <c r="E6" s="68"/>
      <c r="F6" s="68"/>
      <c r="G6" s="68"/>
      <c r="H6" s="68"/>
      <c r="I6" s="68"/>
    </row>
    <row r="7" spans="1:9" ht="26.25" customHeight="1" x14ac:dyDescent="0.25">
      <c r="A7" s="69"/>
      <c r="B7" s="69"/>
      <c r="C7" s="69"/>
      <c r="D7" s="69"/>
      <c r="E7" s="69"/>
      <c r="F7" s="69"/>
      <c r="G7" s="69"/>
      <c r="H7" s="69"/>
      <c r="I7" s="69"/>
    </row>
    <row r="8" spans="1:9" ht="15" customHeight="1" x14ac:dyDescent="0.25">
      <c r="A8" s="70" t="s">
        <v>2</v>
      </c>
      <c r="B8" s="71" t="s">
        <v>3</v>
      </c>
      <c r="C8" s="67" t="s">
        <v>133</v>
      </c>
      <c r="D8" s="65" t="s">
        <v>134</v>
      </c>
      <c r="E8" s="67" t="s">
        <v>136</v>
      </c>
      <c r="F8" s="65" t="s">
        <v>137</v>
      </c>
      <c r="G8" s="67" t="s">
        <v>145</v>
      </c>
      <c r="H8" s="65" t="s">
        <v>144</v>
      </c>
      <c r="I8" s="67" t="s">
        <v>138</v>
      </c>
    </row>
    <row r="9" spans="1:9" ht="56.25" customHeight="1" x14ac:dyDescent="0.25">
      <c r="A9" s="70"/>
      <c r="B9" s="71"/>
      <c r="C9" s="67"/>
      <c r="D9" s="66"/>
      <c r="E9" s="67"/>
      <c r="F9" s="66"/>
      <c r="G9" s="67"/>
      <c r="H9" s="66"/>
      <c r="I9" s="67"/>
    </row>
    <row r="10" spans="1:9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139</v>
      </c>
      <c r="H10" s="63">
        <v>4</v>
      </c>
      <c r="I10" s="63" t="s">
        <v>139</v>
      </c>
    </row>
    <row r="11" spans="1:9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>SUM(F12+F17+F22+F27)</f>
        <v>95682.8</v>
      </c>
      <c r="G11" s="44">
        <f>SUM(G12+G17+G22+G27)</f>
        <v>220728.7</v>
      </c>
      <c r="H11" s="44">
        <f>SUM(H12+H17+H22+H27)</f>
        <v>0</v>
      </c>
      <c r="I11" s="44">
        <f>SUM(I12+I17+I22+I27)</f>
        <v>220728.7</v>
      </c>
    </row>
    <row r="12" spans="1:9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1">D14</f>
        <v>0</v>
      </c>
      <c r="E12" s="44">
        <v>0</v>
      </c>
      <c r="F12" s="44">
        <f t="shared" si="1"/>
        <v>0</v>
      </c>
      <c r="G12" s="44">
        <f t="shared" si="1"/>
        <v>0</v>
      </c>
      <c r="H12" s="44">
        <f t="shared" ref="H12:I12" si="2">H14</f>
        <v>0</v>
      </c>
      <c r="I12" s="44">
        <f t="shared" si="2"/>
        <v>0</v>
      </c>
    </row>
    <row r="13" spans="1:9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3">D16</f>
        <v>0</v>
      </c>
      <c r="E14" s="41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4">SUM(D18+D20)</f>
        <v>0</v>
      </c>
      <c r="E17" s="45">
        <v>175045.9</v>
      </c>
      <c r="F17" s="45">
        <f t="shared" si="4"/>
        <v>0</v>
      </c>
      <c r="G17" s="45">
        <f t="shared" si="4"/>
        <v>175045.9</v>
      </c>
      <c r="H17" s="45">
        <f t="shared" ref="H17:I17" si="5">SUM(H18+H20)</f>
        <v>0</v>
      </c>
      <c r="I17" s="45">
        <f t="shared" si="5"/>
        <v>175045.9</v>
      </c>
    </row>
    <row r="18" spans="1:9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6">SUM(D19)</f>
        <v>0</v>
      </c>
      <c r="E18" s="41">
        <v>175045.9</v>
      </c>
      <c r="F18" s="42"/>
      <c r="G18" s="42">
        <f>G19</f>
        <v>175045.9</v>
      </c>
      <c r="H18" s="42">
        <v>0</v>
      </c>
      <c r="I18" s="42">
        <f>I19</f>
        <v>175045.9</v>
      </c>
    </row>
    <row r="19" spans="1:9" ht="30" x14ac:dyDescent="0.25">
      <c r="A19" s="8" t="s">
        <v>22</v>
      </c>
      <c r="B19" s="9" t="s">
        <v>120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  <c r="H19" s="42">
        <v>0</v>
      </c>
      <c r="I19" s="42">
        <f>G19+H19</f>
        <v>175045.9</v>
      </c>
    </row>
    <row r="20" spans="1:9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7">SUM(D21)</f>
        <v>0</v>
      </c>
      <c r="E20" s="41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30" x14ac:dyDescent="0.25">
      <c r="A21" s="8" t="s">
        <v>25</v>
      </c>
      <c r="B21" s="9" t="s">
        <v>121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8">D23+D25</f>
        <v>0</v>
      </c>
      <c r="E22" s="45">
        <v>-50000</v>
      </c>
      <c r="F22" s="45">
        <f t="shared" si="8"/>
        <v>0</v>
      </c>
      <c r="G22" s="45">
        <f t="shared" si="8"/>
        <v>-50000</v>
      </c>
      <c r="H22" s="45">
        <f t="shared" ref="H22:I22" si="9">H23+H25</f>
        <v>0</v>
      </c>
      <c r="I22" s="45">
        <f t="shared" si="9"/>
        <v>-50000</v>
      </c>
    </row>
    <row r="23" spans="1:9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10">D24</f>
        <v>0</v>
      </c>
      <c r="E23" s="41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s="14" customFormat="1" ht="30" x14ac:dyDescent="0.25">
      <c r="A24" s="15" t="s">
        <v>30</v>
      </c>
      <c r="B24" s="16" t="s">
        <v>118</v>
      </c>
      <c r="C24" s="30">
        <v>0</v>
      </c>
      <c r="D24" s="18"/>
      <c r="E24" s="41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ref="D25:I25" si="11">SUM(D26)</f>
        <v>0</v>
      </c>
      <c r="E25" s="46">
        <v>-50000</v>
      </c>
      <c r="F25" s="46">
        <f t="shared" si="11"/>
        <v>0</v>
      </c>
      <c r="G25" s="46">
        <f t="shared" si="11"/>
        <v>-50000</v>
      </c>
      <c r="H25" s="46">
        <f t="shared" si="11"/>
        <v>0</v>
      </c>
      <c r="I25" s="46">
        <f t="shared" si="11"/>
        <v>-50000</v>
      </c>
    </row>
    <row r="26" spans="1:9" s="14" customFormat="1" ht="45" x14ac:dyDescent="0.25">
      <c r="A26" s="15" t="s">
        <v>33</v>
      </c>
      <c r="B26" s="16" t="s">
        <v>119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  <c r="H26" s="43">
        <v>0</v>
      </c>
      <c r="I26" s="43">
        <f>G26+H26</f>
        <v>-50000</v>
      </c>
    </row>
    <row r="27" spans="1:9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12">D28+D31+D34</f>
        <v>0</v>
      </c>
      <c r="E27" s="45">
        <v>0</v>
      </c>
      <c r="F27" s="45">
        <f t="shared" si="12"/>
        <v>95682.8</v>
      </c>
      <c r="G27" s="45">
        <f t="shared" si="12"/>
        <v>95682.8</v>
      </c>
      <c r="H27" s="45">
        <f t="shared" ref="H27:I27" si="13">H28+H31+H34</f>
        <v>0</v>
      </c>
      <c r="I27" s="45">
        <f t="shared" si="13"/>
        <v>95682.8</v>
      </c>
    </row>
    <row r="28" spans="1:9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I29" si="14">D29</f>
        <v>0</v>
      </c>
      <c r="E28" s="46">
        <v>0</v>
      </c>
      <c r="F28" s="46">
        <f t="shared" si="14"/>
        <v>95682.8</v>
      </c>
      <c r="G28" s="46">
        <f t="shared" si="14"/>
        <v>95682.8</v>
      </c>
      <c r="H28" s="46">
        <f t="shared" si="14"/>
        <v>0</v>
      </c>
      <c r="I28" s="46">
        <f t="shared" si="14"/>
        <v>95682.8</v>
      </c>
    </row>
    <row r="29" spans="1:9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4"/>
        <v>0</v>
      </c>
      <c r="E29" s="46">
        <v>0</v>
      </c>
      <c r="F29" s="46">
        <f t="shared" si="14"/>
        <v>95682.8</v>
      </c>
      <c r="G29" s="46">
        <f t="shared" si="14"/>
        <v>95682.8</v>
      </c>
      <c r="H29" s="46">
        <f t="shared" si="14"/>
        <v>0</v>
      </c>
      <c r="I29" s="46">
        <f t="shared" si="14"/>
        <v>95682.8</v>
      </c>
    </row>
    <row r="30" spans="1:9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  <c r="H30" s="43">
        <v>0</v>
      </c>
      <c r="I30" s="43">
        <f>G30+H30</f>
        <v>95682.8</v>
      </c>
    </row>
    <row r="31" spans="1:9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  <c r="H31" s="43"/>
      <c r="I31" s="43"/>
    </row>
    <row r="32" spans="1:9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  <c r="H32" s="43"/>
      <c r="I32" s="43"/>
    </row>
    <row r="33" spans="1:9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  <c r="H33" s="43"/>
      <c r="I33" s="43"/>
    </row>
    <row r="34" spans="1:9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  <c r="H34" s="43"/>
      <c r="I34" s="43"/>
    </row>
    <row r="35" spans="1:9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  <c r="H35" s="43"/>
      <c r="I35" s="43"/>
    </row>
    <row r="36" spans="1:9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  <c r="H36" s="43"/>
      <c r="I36" s="43"/>
    </row>
    <row r="37" spans="1:9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  <c r="H37" s="43"/>
      <c r="I37" s="43"/>
    </row>
    <row r="38" spans="1:9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  <c r="H38" s="43"/>
      <c r="I38" s="43"/>
    </row>
    <row r="39" spans="1:9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  <c r="H39" s="43"/>
      <c r="I39" s="43"/>
    </row>
    <row r="40" spans="1:9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  <c r="H40" s="43"/>
      <c r="I40" s="43"/>
    </row>
    <row r="41" spans="1:9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  <c r="H41" s="43"/>
      <c r="I41" s="43"/>
    </row>
    <row r="42" spans="1:9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  <c r="H42" s="43"/>
      <c r="I42" s="43"/>
    </row>
    <row r="43" spans="1:9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  <c r="H43" s="43"/>
      <c r="I43" s="43"/>
    </row>
    <row r="44" spans="1:9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  <c r="H44" s="43"/>
      <c r="I44" s="43"/>
    </row>
    <row r="45" spans="1:9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  <c r="H45" s="43"/>
      <c r="I45" s="43"/>
    </row>
    <row r="46" spans="1:9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5">SUM(D47+D54)</f>
        <v>139951.70000000001</v>
      </c>
      <c r="E46" s="45">
        <v>139951.69999999925</v>
      </c>
      <c r="F46" s="45">
        <f t="shared" si="15"/>
        <v>0</v>
      </c>
      <c r="G46" s="45">
        <f t="shared" si="15"/>
        <v>139951.69999999925</v>
      </c>
      <c r="H46" s="45">
        <f t="shared" ref="H46:I46" si="16">SUM(H47+H54)</f>
        <v>0</v>
      </c>
      <c r="I46" s="45">
        <f t="shared" si="16"/>
        <v>139951.69999999925</v>
      </c>
    </row>
    <row r="47" spans="1:9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17">F51+F48</f>
        <v>-212785.6</v>
      </c>
      <c r="G47" s="41">
        <f t="shared" si="17"/>
        <v>-5044741.7</v>
      </c>
      <c r="H47" s="41">
        <f t="shared" ref="H47:I47" si="18">H51+H48</f>
        <v>-294519.8</v>
      </c>
      <c r="I47" s="41">
        <f t="shared" si="18"/>
        <v>-5339261.5</v>
      </c>
    </row>
    <row r="48" spans="1:9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19">D49</f>
        <v>0</v>
      </c>
      <c r="E48" s="41">
        <v>0</v>
      </c>
      <c r="F48" s="43">
        <v>0</v>
      </c>
      <c r="G48" s="64">
        <f t="shared" ref="G48:G49" si="20">E48+F48</f>
        <v>0</v>
      </c>
      <c r="H48" s="64">
        <v>0</v>
      </c>
      <c r="I48" s="64">
        <f t="shared" ref="I48:I49" si="21">G48+H48</f>
        <v>0</v>
      </c>
    </row>
    <row r="49" spans="1:9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19"/>
        <v>0</v>
      </c>
      <c r="E49" s="41">
        <v>0</v>
      </c>
      <c r="F49" s="43">
        <v>0</v>
      </c>
      <c r="G49" s="64">
        <f t="shared" si="20"/>
        <v>0</v>
      </c>
      <c r="H49" s="64">
        <v>0</v>
      </c>
      <c r="I49" s="64">
        <f t="shared" si="21"/>
        <v>0</v>
      </c>
    </row>
    <row r="50" spans="1:9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64">
        <f>E50+F50</f>
        <v>0</v>
      </c>
      <c r="H50" s="64">
        <v>0</v>
      </c>
      <c r="I50" s="64">
        <f>G50+H50</f>
        <v>0</v>
      </c>
    </row>
    <row r="51" spans="1:9" s="14" customFormat="1" x14ac:dyDescent="0.25">
      <c r="A51" s="15" t="s">
        <v>82</v>
      </c>
      <c r="B51" s="16" t="s">
        <v>111</v>
      </c>
      <c r="C51" s="30">
        <f>C52</f>
        <v>-4769917.6000000006</v>
      </c>
      <c r="D51" s="20">
        <f t="shared" ref="D51:D52" si="22">D52</f>
        <v>-62038.5</v>
      </c>
      <c r="E51" s="41">
        <v>-4831956.1000000006</v>
      </c>
      <c r="F51" s="43">
        <f t="shared" ref="F51:I52" si="23">F52</f>
        <v>-212785.6</v>
      </c>
      <c r="G51" s="64">
        <f t="shared" si="23"/>
        <v>-5044741.7</v>
      </c>
      <c r="H51" s="64">
        <f t="shared" si="23"/>
        <v>-294519.8</v>
      </c>
      <c r="I51" s="64">
        <f t="shared" si="23"/>
        <v>-5339261.5</v>
      </c>
    </row>
    <row r="52" spans="1:9" s="14" customFormat="1" x14ac:dyDescent="0.25">
      <c r="A52" s="15" t="s">
        <v>83</v>
      </c>
      <c r="B52" s="16" t="s">
        <v>112</v>
      </c>
      <c r="C52" s="30">
        <f>C53</f>
        <v>-4769917.6000000006</v>
      </c>
      <c r="D52" s="20">
        <f t="shared" si="22"/>
        <v>-62038.5</v>
      </c>
      <c r="E52" s="41">
        <v>-4831956.1000000006</v>
      </c>
      <c r="F52" s="43">
        <f t="shared" si="23"/>
        <v>-212785.6</v>
      </c>
      <c r="G52" s="64">
        <f t="shared" si="23"/>
        <v>-5044741.7</v>
      </c>
      <c r="H52" s="64">
        <f t="shared" si="23"/>
        <v>-294519.8</v>
      </c>
      <c r="I52" s="64">
        <f t="shared" si="23"/>
        <v>-5339261.5</v>
      </c>
    </row>
    <row r="53" spans="1:9" s="14" customFormat="1" ht="30" x14ac:dyDescent="0.25">
      <c r="A53" s="15" t="s">
        <v>84</v>
      </c>
      <c r="B53" s="16" t="s">
        <v>113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-(13421.1+87176.6+8878.3+1389.9+95682.8+6236.9)</f>
        <v>-212785.6</v>
      </c>
      <c r="G53" s="64">
        <f>E53+F53</f>
        <v>-5044741.7</v>
      </c>
      <c r="H53" s="41">
        <v>-294519.8</v>
      </c>
      <c r="I53" s="64">
        <f>G53+H53</f>
        <v>-5339261.5</v>
      </c>
    </row>
    <row r="54" spans="1:9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24">F55+F58</f>
        <v>212785.6</v>
      </c>
      <c r="G54" s="41">
        <f t="shared" si="24"/>
        <v>5184693.3999999994</v>
      </c>
      <c r="H54" s="41">
        <f t="shared" ref="H54:I54" si="25">H55+H58</f>
        <v>294519.8</v>
      </c>
      <c r="I54" s="41">
        <f t="shared" si="25"/>
        <v>5479213.1999999993</v>
      </c>
    </row>
    <row r="55" spans="1:9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26">D56</f>
        <v>0</v>
      </c>
      <c r="E55" s="41">
        <v>0</v>
      </c>
      <c r="F55" s="43">
        <v>0</v>
      </c>
      <c r="G55" s="64">
        <v>0</v>
      </c>
      <c r="H55" s="64">
        <v>0</v>
      </c>
      <c r="I55" s="64">
        <v>0</v>
      </c>
    </row>
    <row r="56" spans="1:9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26"/>
        <v>0</v>
      </c>
      <c r="E56" s="41">
        <v>0</v>
      </c>
      <c r="F56" s="43">
        <v>0</v>
      </c>
      <c r="G56" s="64">
        <v>0</v>
      </c>
      <c r="H56" s="64">
        <v>0</v>
      </c>
      <c r="I56" s="64">
        <v>0</v>
      </c>
    </row>
    <row r="57" spans="1:9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64"/>
      <c r="H57" s="64"/>
      <c r="I57" s="64"/>
    </row>
    <row r="58" spans="1:9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27">D59-D61</f>
        <v>201990.2</v>
      </c>
      <c r="E58" s="41">
        <v>4971907.8</v>
      </c>
      <c r="F58" s="43">
        <f t="shared" ref="F58:I59" si="28">F59</f>
        <v>212785.6</v>
      </c>
      <c r="G58" s="64">
        <f t="shared" si="28"/>
        <v>5184693.3999999994</v>
      </c>
      <c r="H58" s="64">
        <f t="shared" si="28"/>
        <v>294519.8</v>
      </c>
      <c r="I58" s="64">
        <f t="shared" si="28"/>
        <v>5479213.1999999993</v>
      </c>
    </row>
    <row r="59" spans="1:9" s="14" customFormat="1" x14ac:dyDescent="0.25">
      <c r="A59" s="15" t="s">
        <v>95</v>
      </c>
      <c r="B59" s="16" t="s">
        <v>114</v>
      </c>
      <c r="C59" s="30">
        <f>SUM(C60)</f>
        <v>4769917.5999999996</v>
      </c>
      <c r="D59" s="17">
        <f t="shared" ref="D59" si="29">SUM(D60)</f>
        <v>201990.2</v>
      </c>
      <c r="E59" s="41">
        <v>4971907.8</v>
      </c>
      <c r="F59" s="43">
        <f t="shared" si="28"/>
        <v>212785.6</v>
      </c>
      <c r="G59" s="64">
        <f t="shared" si="28"/>
        <v>5184693.3999999994</v>
      </c>
      <c r="H59" s="64">
        <f t="shared" si="28"/>
        <v>294519.8</v>
      </c>
      <c r="I59" s="64">
        <f t="shared" si="28"/>
        <v>5479213.1999999993</v>
      </c>
    </row>
    <row r="60" spans="1:9" s="14" customFormat="1" ht="30" x14ac:dyDescent="0.25">
      <c r="A60" s="15" t="s">
        <v>96</v>
      </c>
      <c r="B60" s="16" t="s">
        <v>115</v>
      </c>
      <c r="C60" s="30">
        <f>4719917.6+50000</f>
        <v>4769917.5999999996</v>
      </c>
      <c r="D60" s="18">
        <v>201990.2</v>
      </c>
      <c r="E60" s="41">
        <v>4971907.8</v>
      </c>
      <c r="F60" s="43">
        <f>206548.7+6236.9</f>
        <v>212785.6</v>
      </c>
      <c r="G60" s="64">
        <f>E60+F60</f>
        <v>5184693.3999999994</v>
      </c>
      <c r="H60" s="64">
        <v>294519.8</v>
      </c>
      <c r="I60" s="64">
        <f>G60+H60</f>
        <v>5479213.1999999993</v>
      </c>
    </row>
    <row r="61" spans="1:9" s="14" customFormat="1" x14ac:dyDescent="0.25">
      <c r="A61" s="15" t="s">
        <v>93</v>
      </c>
      <c r="B61" s="16" t="s">
        <v>116</v>
      </c>
      <c r="C61" s="30">
        <f>SUM(C62)</f>
        <v>0</v>
      </c>
      <c r="D61" s="17">
        <f t="shared" ref="D61" si="30">SUM(D62)</f>
        <v>0</v>
      </c>
      <c r="E61" s="41">
        <v>0</v>
      </c>
      <c r="F61" s="43">
        <v>0</v>
      </c>
      <c r="G61" s="64">
        <v>0</v>
      </c>
      <c r="H61" s="64">
        <v>0</v>
      </c>
      <c r="I61" s="64">
        <v>0</v>
      </c>
    </row>
    <row r="62" spans="1:9" s="14" customFormat="1" ht="30" x14ac:dyDescent="0.25">
      <c r="A62" s="15" t="s">
        <v>97</v>
      </c>
      <c r="B62" s="16" t="s">
        <v>117</v>
      </c>
      <c r="C62" s="30">
        <v>0</v>
      </c>
      <c r="D62" s="19"/>
      <c r="E62" s="41">
        <v>0</v>
      </c>
      <c r="F62" s="43">
        <v>0</v>
      </c>
      <c r="G62" s="64">
        <v>0</v>
      </c>
      <c r="H62" s="64">
        <v>0</v>
      </c>
      <c r="I62" s="64">
        <v>0</v>
      </c>
    </row>
    <row r="63" spans="1:9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:H63" si="31">F11+F46</f>
        <v>95682.8</v>
      </c>
      <c r="G63" s="44">
        <f>G11+G46</f>
        <v>360680.39999999927</v>
      </c>
      <c r="H63" s="44">
        <f t="shared" si="31"/>
        <v>0</v>
      </c>
      <c r="I63" s="44">
        <f>I11+I46</f>
        <v>360680.39999999927</v>
      </c>
    </row>
    <row r="65" spans="1:8" hidden="1" x14ac:dyDescent="0.25">
      <c r="B65" s="2" t="s">
        <v>140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141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142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10">
    <mergeCell ref="H8:H9"/>
    <mergeCell ref="I8:I9"/>
    <mergeCell ref="A6:I7"/>
    <mergeCell ref="F8:F9"/>
    <mergeCell ref="G8:G9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workbookViewId="0">
      <selection activeCell="K13" sqref="K13"/>
    </sheetView>
  </sheetViews>
  <sheetFormatPr defaultRowHeight="15" x14ac:dyDescent="0.25"/>
  <cols>
    <col min="1" max="1" width="67" style="48" customWidth="1"/>
    <col min="2" max="2" width="29.7109375" style="48" customWidth="1"/>
    <col min="3" max="3" width="17.85546875" style="48" customWidth="1"/>
    <col min="4" max="4" width="18" style="48" customWidth="1"/>
    <col min="5" max="237" width="9.140625" style="48"/>
    <col min="238" max="238" width="67" style="48" customWidth="1"/>
    <col min="239" max="239" width="29.7109375" style="48" customWidth="1"/>
    <col min="240" max="240" width="20.7109375" style="48" customWidth="1"/>
    <col min="241" max="242" width="0" style="48" hidden="1" customWidth="1"/>
    <col min="243" max="493" width="9.140625" style="48"/>
    <col min="494" max="494" width="67" style="48" customWidth="1"/>
    <col min="495" max="495" width="29.7109375" style="48" customWidth="1"/>
    <col min="496" max="496" width="20.7109375" style="48" customWidth="1"/>
    <col min="497" max="498" width="0" style="48" hidden="1" customWidth="1"/>
    <col min="499" max="749" width="9.140625" style="48"/>
    <col min="750" max="750" width="67" style="48" customWidth="1"/>
    <col min="751" max="751" width="29.7109375" style="48" customWidth="1"/>
    <col min="752" max="752" width="20.7109375" style="48" customWidth="1"/>
    <col min="753" max="754" width="0" style="48" hidden="1" customWidth="1"/>
    <col min="755" max="1005" width="9.140625" style="48"/>
    <col min="1006" max="1006" width="67" style="48" customWidth="1"/>
    <col min="1007" max="1007" width="29.7109375" style="48" customWidth="1"/>
    <col min="1008" max="1008" width="20.7109375" style="48" customWidth="1"/>
    <col min="1009" max="1010" width="0" style="48" hidden="1" customWidth="1"/>
    <col min="1011" max="1261" width="9.140625" style="48"/>
    <col min="1262" max="1262" width="67" style="48" customWidth="1"/>
    <col min="1263" max="1263" width="29.7109375" style="48" customWidth="1"/>
    <col min="1264" max="1264" width="20.7109375" style="48" customWidth="1"/>
    <col min="1265" max="1266" width="0" style="48" hidden="1" customWidth="1"/>
    <col min="1267" max="1517" width="9.140625" style="48"/>
    <col min="1518" max="1518" width="67" style="48" customWidth="1"/>
    <col min="1519" max="1519" width="29.7109375" style="48" customWidth="1"/>
    <col min="1520" max="1520" width="20.7109375" style="48" customWidth="1"/>
    <col min="1521" max="1522" width="0" style="48" hidden="1" customWidth="1"/>
    <col min="1523" max="1773" width="9.140625" style="48"/>
    <col min="1774" max="1774" width="67" style="48" customWidth="1"/>
    <col min="1775" max="1775" width="29.7109375" style="48" customWidth="1"/>
    <col min="1776" max="1776" width="20.7109375" style="48" customWidth="1"/>
    <col min="1777" max="1778" width="0" style="48" hidden="1" customWidth="1"/>
    <col min="1779" max="2029" width="9.140625" style="48"/>
    <col min="2030" max="2030" width="67" style="48" customWidth="1"/>
    <col min="2031" max="2031" width="29.7109375" style="48" customWidth="1"/>
    <col min="2032" max="2032" width="20.7109375" style="48" customWidth="1"/>
    <col min="2033" max="2034" width="0" style="48" hidden="1" customWidth="1"/>
    <col min="2035" max="2285" width="9.140625" style="48"/>
    <col min="2286" max="2286" width="67" style="48" customWidth="1"/>
    <col min="2287" max="2287" width="29.7109375" style="48" customWidth="1"/>
    <col min="2288" max="2288" width="20.7109375" style="48" customWidth="1"/>
    <col min="2289" max="2290" width="0" style="48" hidden="1" customWidth="1"/>
    <col min="2291" max="2541" width="9.140625" style="48"/>
    <col min="2542" max="2542" width="67" style="48" customWidth="1"/>
    <col min="2543" max="2543" width="29.7109375" style="48" customWidth="1"/>
    <col min="2544" max="2544" width="20.7109375" style="48" customWidth="1"/>
    <col min="2545" max="2546" width="0" style="48" hidden="1" customWidth="1"/>
    <col min="2547" max="2797" width="9.140625" style="48"/>
    <col min="2798" max="2798" width="67" style="48" customWidth="1"/>
    <col min="2799" max="2799" width="29.7109375" style="48" customWidth="1"/>
    <col min="2800" max="2800" width="20.7109375" style="48" customWidth="1"/>
    <col min="2801" max="2802" width="0" style="48" hidden="1" customWidth="1"/>
    <col min="2803" max="3053" width="9.140625" style="48"/>
    <col min="3054" max="3054" width="67" style="48" customWidth="1"/>
    <col min="3055" max="3055" width="29.7109375" style="48" customWidth="1"/>
    <col min="3056" max="3056" width="20.7109375" style="48" customWidth="1"/>
    <col min="3057" max="3058" width="0" style="48" hidden="1" customWidth="1"/>
    <col min="3059" max="3309" width="9.140625" style="48"/>
    <col min="3310" max="3310" width="67" style="48" customWidth="1"/>
    <col min="3311" max="3311" width="29.7109375" style="48" customWidth="1"/>
    <col min="3312" max="3312" width="20.7109375" style="48" customWidth="1"/>
    <col min="3313" max="3314" width="0" style="48" hidden="1" customWidth="1"/>
    <col min="3315" max="3565" width="9.140625" style="48"/>
    <col min="3566" max="3566" width="67" style="48" customWidth="1"/>
    <col min="3567" max="3567" width="29.7109375" style="48" customWidth="1"/>
    <col min="3568" max="3568" width="20.7109375" style="48" customWidth="1"/>
    <col min="3569" max="3570" width="0" style="48" hidden="1" customWidth="1"/>
    <col min="3571" max="3821" width="9.140625" style="48"/>
    <col min="3822" max="3822" width="67" style="48" customWidth="1"/>
    <col min="3823" max="3823" width="29.7109375" style="48" customWidth="1"/>
    <col min="3824" max="3824" width="20.7109375" style="48" customWidth="1"/>
    <col min="3825" max="3826" width="0" style="48" hidden="1" customWidth="1"/>
    <col min="3827" max="4077" width="9.140625" style="48"/>
    <col min="4078" max="4078" width="67" style="48" customWidth="1"/>
    <col min="4079" max="4079" width="29.7109375" style="48" customWidth="1"/>
    <col min="4080" max="4080" width="20.7109375" style="48" customWidth="1"/>
    <col min="4081" max="4082" width="0" style="48" hidden="1" customWidth="1"/>
    <col min="4083" max="4333" width="9.140625" style="48"/>
    <col min="4334" max="4334" width="67" style="48" customWidth="1"/>
    <col min="4335" max="4335" width="29.7109375" style="48" customWidth="1"/>
    <col min="4336" max="4336" width="20.7109375" style="48" customWidth="1"/>
    <col min="4337" max="4338" width="0" style="48" hidden="1" customWidth="1"/>
    <col min="4339" max="4589" width="9.140625" style="48"/>
    <col min="4590" max="4590" width="67" style="48" customWidth="1"/>
    <col min="4591" max="4591" width="29.7109375" style="48" customWidth="1"/>
    <col min="4592" max="4592" width="20.7109375" style="48" customWidth="1"/>
    <col min="4593" max="4594" width="0" style="48" hidden="1" customWidth="1"/>
    <col min="4595" max="4845" width="9.140625" style="48"/>
    <col min="4846" max="4846" width="67" style="48" customWidth="1"/>
    <col min="4847" max="4847" width="29.7109375" style="48" customWidth="1"/>
    <col min="4848" max="4848" width="20.7109375" style="48" customWidth="1"/>
    <col min="4849" max="4850" width="0" style="48" hidden="1" customWidth="1"/>
    <col min="4851" max="5101" width="9.140625" style="48"/>
    <col min="5102" max="5102" width="67" style="48" customWidth="1"/>
    <col min="5103" max="5103" width="29.7109375" style="48" customWidth="1"/>
    <col min="5104" max="5104" width="20.7109375" style="48" customWidth="1"/>
    <col min="5105" max="5106" width="0" style="48" hidden="1" customWidth="1"/>
    <col min="5107" max="5357" width="9.140625" style="48"/>
    <col min="5358" max="5358" width="67" style="48" customWidth="1"/>
    <col min="5359" max="5359" width="29.7109375" style="48" customWidth="1"/>
    <col min="5360" max="5360" width="20.7109375" style="48" customWidth="1"/>
    <col min="5361" max="5362" width="0" style="48" hidden="1" customWidth="1"/>
    <col min="5363" max="5613" width="9.140625" style="48"/>
    <col min="5614" max="5614" width="67" style="48" customWidth="1"/>
    <col min="5615" max="5615" width="29.7109375" style="48" customWidth="1"/>
    <col min="5616" max="5616" width="20.7109375" style="48" customWidth="1"/>
    <col min="5617" max="5618" width="0" style="48" hidden="1" customWidth="1"/>
    <col min="5619" max="5869" width="9.140625" style="48"/>
    <col min="5870" max="5870" width="67" style="48" customWidth="1"/>
    <col min="5871" max="5871" width="29.7109375" style="48" customWidth="1"/>
    <col min="5872" max="5872" width="20.7109375" style="48" customWidth="1"/>
    <col min="5873" max="5874" width="0" style="48" hidden="1" customWidth="1"/>
    <col min="5875" max="6125" width="9.140625" style="48"/>
    <col min="6126" max="6126" width="67" style="48" customWidth="1"/>
    <col min="6127" max="6127" width="29.7109375" style="48" customWidth="1"/>
    <col min="6128" max="6128" width="20.7109375" style="48" customWidth="1"/>
    <col min="6129" max="6130" width="0" style="48" hidden="1" customWidth="1"/>
    <col min="6131" max="6381" width="9.140625" style="48"/>
    <col min="6382" max="6382" width="67" style="48" customWidth="1"/>
    <col min="6383" max="6383" width="29.7109375" style="48" customWidth="1"/>
    <col min="6384" max="6384" width="20.7109375" style="48" customWidth="1"/>
    <col min="6385" max="6386" width="0" style="48" hidden="1" customWidth="1"/>
    <col min="6387" max="6637" width="9.140625" style="48"/>
    <col min="6638" max="6638" width="67" style="48" customWidth="1"/>
    <col min="6639" max="6639" width="29.7109375" style="48" customWidth="1"/>
    <col min="6640" max="6640" width="20.7109375" style="48" customWidth="1"/>
    <col min="6641" max="6642" width="0" style="48" hidden="1" customWidth="1"/>
    <col min="6643" max="6893" width="9.140625" style="48"/>
    <col min="6894" max="6894" width="67" style="48" customWidth="1"/>
    <col min="6895" max="6895" width="29.7109375" style="48" customWidth="1"/>
    <col min="6896" max="6896" width="20.7109375" style="48" customWidth="1"/>
    <col min="6897" max="6898" width="0" style="48" hidden="1" customWidth="1"/>
    <col min="6899" max="7149" width="9.140625" style="48"/>
    <col min="7150" max="7150" width="67" style="48" customWidth="1"/>
    <col min="7151" max="7151" width="29.7109375" style="48" customWidth="1"/>
    <col min="7152" max="7152" width="20.7109375" style="48" customWidth="1"/>
    <col min="7153" max="7154" width="0" style="48" hidden="1" customWidth="1"/>
    <col min="7155" max="7405" width="9.140625" style="48"/>
    <col min="7406" max="7406" width="67" style="48" customWidth="1"/>
    <col min="7407" max="7407" width="29.7109375" style="48" customWidth="1"/>
    <col min="7408" max="7408" width="20.7109375" style="48" customWidth="1"/>
    <col min="7409" max="7410" width="0" style="48" hidden="1" customWidth="1"/>
    <col min="7411" max="7661" width="9.140625" style="48"/>
    <col min="7662" max="7662" width="67" style="48" customWidth="1"/>
    <col min="7663" max="7663" width="29.7109375" style="48" customWidth="1"/>
    <col min="7664" max="7664" width="20.7109375" style="48" customWidth="1"/>
    <col min="7665" max="7666" width="0" style="48" hidden="1" customWidth="1"/>
    <col min="7667" max="7917" width="9.140625" style="48"/>
    <col min="7918" max="7918" width="67" style="48" customWidth="1"/>
    <col min="7919" max="7919" width="29.7109375" style="48" customWidth="1"/>
    <col min="7920" max="7920" width="20.7109375" style="48" customWidth="1"/>
    <col min="7921" max="7922" width="0" style="48" hidden="1" customWidth="1"/>
    <col min="7923" max="8173" width="9.140625" style="48"/>
    <col min="8174" max="8174" width="67" style="48" customWidth="1"/>
    <col min="8175" max="8175" width="29.7109375" style="48" customWidth="1"/>
    <col min="8176" max="8176" width="20.7109375" style="48" customWidth="1"/>
    <col min="8177" max="8178" width="0" style="48" hidden="1" customWidth="1"/>
    <col min="8179" max="8429" width="9.140625" style="48"/>
    <col min="8430" max="8430" width="67" style="48" customWidth="1"/>
    <col min="8431" max="8431" width="29.7109375" style="48" customWidth="1"/>
    <col min="8432" max="8432" width="20.7109375" style="48" customWidth="1"/>
    <col min="8433" max="8434" width="0" style="48" hidden="1" customWidth="1"/>
    <col min="8435" max="8685" width="9.140625" style="48"/>
    <col min="8686" max="8686" width="67" style="48" customWidth="1"/>
    <col min="8687" max="8687" width="29.7109375" style="48" customWidth="1"/>
    <col min="8688" max="8688" width="20.7109375" style="48" customWidth="1"/>
    <col min="8689" max="8690" width="0" style="48" hidden="1" customWidth="1"/>
    <col min="8691" max="8941" width="9.140625" style="48"/>
    <col min="8942" max="8942" width="67" style="48" customWidth="1"/>
    <col min="8943" max="8943" width="29.7109375" style="48" customWidth="1"/>
    <col min="8944" max="8944" width="20.7109375" style="48" customWidth="1"/>
    <col min="8945" max="8946" width="0" style="48" hidden="1" customWidth="1"/>
    <col min="8947" max="9197" width="9.140625" style="48"/>
    <col min="9198" max="9198" width="67" style="48" customWidth="1"/>
    <col min="9199" max="9199" width="29.7109375" style="48" customWidth="1"/>
    <col min="9200" max="9200" width="20.7109375" style="48" customWidth="1"/>
    <col min="9201" max="9202" width="0" style="48" hidden="1" customWidth="1"/>
    <col min="9203" max="9453" width="9.140625" style="48"/>
    <col min="9454" max="9454" width="67" style="48" customWidth="1"/>
    <col min="9455" max="9455" width="29.7109375" style="48" customWidth="1"/>
    <col min="9456" max="9456" width="20.7109375" style="48" customWidth="1"/>
    <col min="9457" max="9458" width="0" style="48" hidden="1" customWidth="1"/>
    <col min="9459" max="9709" width="9.140625" style="48"/>
    <col min="9710" max="9710" width="67" style="48" customWidth="1"/>
    <col min="9711" max="9711" width="29.7109375" style="48" customWidth="1"/>
    <col min="9712" max="9712" width="20.7109375" style="48" customWidth="1"/>
    <col min="9713" max="9714" width="0" style="48" hidden="1" customWidth="1"/>
    <col min="9715" max="9965" width="9.140625" style="48"/>
    <col min="9966" max="9966" width="67" style="48" customWidth="1"/>
    <col min="9967" max="9967" width="29.7109375" style="48" customWidth="1"/>
    <col min="9968" max="9968" width="20.7109375" style="48" customWidth="1"/>
    <col min="9969" max="9970" width="0" style="48" hidden="1" customWidth="1"/>
    <col min="9971" max="10221" width="9.140625" style="48"/>
    <col min="10222" max="10222" width="67" style="48" customWidth="1"/>
    <col min="10223" max="10223" width="29.7109375" style="48" customWidth="1"/>
    <col min="10224" max="10224" width="20.7109375" style="48" customWidth="1"/>
    <col min="10225" max="10226" width="0" style="48" hidden="1" customWidth="1"/>
    <col min="10227" max="10477" width="9.140625" style="48"/>
    <col min="10478" max="10478" width="67" style="48" customWidth="1"/>
    <col min="10479" max="10479" width="29.7109375" style="48" customWidth="1"/>
    <col min="10480" max="10480" width="20.7109375" style="48" customWidth="1"/>
    <col min="10481" max="10482" width="0" style="48" hidden="1" customWidth="1"/>
    <col min="10483" max="10733" width="9.140625" style="48"/>
    <col min="10734" max="10734" width="67" style="48" customWidth="1"/>
    <col min="10735" max="10735" width="29.7109375" style="48" customWidth="1"/>
    <col min="10736" max="10736" width="20.7109375" style="48" customWidth="1"/>
    <col min="10737" max="10738" width="0" style="48" hidden="1" customWidth="1"/>
    <col min="10739" max="10989" width="9.140625" style="48"/>
    <col min="10990" max="10990" width="67" style="48" customWidth="1"/>
    <col min="10991" max="10991" width="29.7109375" style="48" customWidth="1"/>
    <col min="10992" max="10992" width="20.7109375" style="48" customWidth="1"/>
    <col min="10993" max="10994" width="0" style="48" hidden="1" customWidth="1"/>
    <col min="10995" max="11245" width="9.140625" style="48"/>
    <col min="11246" max="11246" width="67" style="48" customWidth="1"/>
    <col min="11247" max="11247" width="29.7109375" style="48" customWidth="1"/>
    <col min="11248" max="11248" width="20.7109375" style="48" customWidth="1"/>
    <col min="11249" max="11250" width="0" style="48" hidden="1" customWidth="1"/>
    <col min="11251" max="11501" width="9.140625" style="48"/>
    <col min="11502" max="11502" width="67" style="48" customWidth="1"/>
    <col min="11503" max="11503" width="29.7109375" style="48" customWidth="1"/>
    <col min="11504" max="11504" width="20.7109375" style="48" customWidth="1"/>
    <col min="11505" max="11506" width="0" style="48" hidden="1" customWidth="1"/>
    <col min="11507" max="11757" width="9.140625" style="48"/>
    <col min="11758" max="11758" width="67" style="48" customWidth="1"/>
    <col min="11759" max="11759" width="29.7109375" style="48" customWidth="1"/>
    <col min="11760" max="11760" width="20.7109375" style="48" customWidth="1"/>
    <col min="11761" max="11762" width="0" style="48" hidden="1" customWidth="1"/>
    <col min="11763" max="12013" width="9.140625" style="48"/>
    <col min="12014" max="12014" width="67" style="48" customWidth="1"/>
    <col min="12015" max="12015" width="29.7109375" style="48" customWidth="1"/>
    <col min="12016" max="12016" width="20.7109375" style="48" customWidth="1"/>
    <col min="12017" max="12018" width="0" style="48" hidden="1" customWidth="1"/>
    <col min="12019" max="12269" width="9.140625" style="48"/>
    <col min="12270" max="12270" width="67" style="48" customWidth="1"/>
    <col min="12271" max="12271" width="29.7109375" style="48" customWidth="1"/>
    <col min="12272" max="12272" width="20.7109375" style="48" customWidth="1"/>
    <col min="12273" max="12274" width="0" style="48" hidden="1" customWidth="1"/>
    <col min="12275" max="12525" width="9.140625" style="48"/>
    <col min="12526" max="12526" width="67" style="48" customWidth="1"/>
    <col min="12527" max="12527" width="29.7109375" style="48" customWidth="1"/>
    <col min="12528" max="12528" width="20.7109375" style="48" customWidth="1"/>
    <col min="12529" max="12530" width="0" style="48" hidden="1" customWidth="1"/>
    <col min="12531" max="12781" width="9.140625" style="48"/>
    <col min="12782" max="12782" width="67" style="48" customWidth="1"/>
    <col min="12783" max="12783" width="29.7109375" style="48" customWidth="1"/>
    <col min="12784" max="12784" width="20.7109375" style="48" customWidth="1"/>
    <col min="12785" max="12786" width="0" style="48" hidden="1" customWidth="1"/>
    <col min="12787" max="13037" width="9.140625" style="48"/>
    <col min="13038" max="13038" width="67" style="48" customWidth="1"/>
    <col min="13039" max="13039" width="29.7109375" style="48" customWidth="1"/>
    <col min="13040" max="13040" width="20.7109375" style="48" customWidth="1"/>
    <col min="13041" max="13042" width="0" style="48" hidden="1" customWidth="1"/>
    <col min="13043" max="13293" width="9.140625" style="48"/>
    <col min="13294" max="13294" width="67" style="48" customWidth="1"/>
    <col min="13295" max="13295" width="29.7109375" style="48" customWidth="1"/>
    <col min="13296" max="13296" width="20.7109375" style="48" customWidth="1"/>
    <col min="13297" max="13298" width="0" style="48" hidden="1" customWidth="1"/>
    <col min="13299" max="13549" width="9.140625" style="48"/>
    <col min="13550" max="13550" width="67" style="48" customWidth="1"/>
    <col min="13551" max="13551" width="29.7109375" style="48" customWidth="1"/>
    <col min="13552" max="13552" width="20.7109375" style="48" customWidth="1"/>
    <col min="13553" max="13554" width="0" style="48" hidden="1" customWidth="1"/>
    <col min="13555" max="13805" width="9.140625" style="48"/>
    <col min="13806" max="13806" width="67" style="48" customWidth="1"/>
    <col min="13807" max="13807" width="29.7109375" style="48" customWidth="1"/>
    <col min="13808" max="13808" width="20.7109375" style="48" customWidth="1"/>
    <col min="13809" max="13810" width="0" style="48" hidden="1" customWidth="1"/>
    <col min="13811" max="14061" width="9.140625" style="48"/>
    <col min="14062" max="14062" width="67" style="48" customWidth="1"/>
    <col min="14063" max="14063" width="29.7109375" style="48" customWidth="1"/>
    <col min="14064" max="14064" width="20.7109375" style="48" customWidth="1"/>
    <col min="14065" max="14066" width="0" style="48" hidden="1" customWidth="1"/>
    <col min="14067" max="14317" width="9.140625" style="48"/>
    <col min="14318" max="14318" width="67" style="48" customWidth="1"/>
    <col min="14319" max="14319" width="29.7109375" style="48" customWidth="1"/>
    <col min="14320" max="14320" width="20.7109375" style="48" customWidth="1"/>
    <col min="14321" max="14322" width="0" style="48" hidden="1" customWidth="1"/>
    <col min="14323" max="14573" width="9.140625" style="48"/>
    <col min="14574" max="14574" width="67" style="48" customWidth="1"/>
    <col min="14575" max="14575" width="29.7109375" style="48" customWidth="1"/>
    <col min="14576" max="14576" width="20.7109375" style="48" customWidth="1"/>
    <col min="14577" max="14578" width="0" style="48" hidden="1" customWidth="1"/>
    <col min="14579" max="14829" width="9.140625" style="48"/>
    <col min="14830" max="14830" width="67" style="48" customWidth="1"/>
    <col min="14831" max="14831" width="29.7109375" style="48" customWidth="1"/>
    <col min="14832" max="14832" width="20.7109375" style="48" customWidth="1"/>
    <col min="14833" max="14834" width="0" style="48" hidden="1" customWidth="1"/>
    <col min="14835" max="15085" width="9.140625" style="48"/>
    <col min="15086" max="15086" width="67" style="48" customWidth="1"/>
    <col min="15087" max="15087" width="29.7109375" style="48" customWidth="1"/>
    <col min="15088" max="15088" width="20.7109375" style="48" customWidth="1"/>
    <col min="15089" max="15090" width="0" style="48" hidden="1" customWidth="1"/>
    <col min="15091" max="15341" width="9.140625" style="48"/>
    <col min="15342" max="15342" width="67" style="48" customWidth="1"/>
    <col min="15343" max="15343" width="29.7109375" style="48" customWidth="1"/>
    <col min="15344" max="15344" width="20.7109375" style="48" customWidth="1"/>
    <col min="15345" max="15346" width="0" style="48" hidden="1" customWidth="1"/>
    <col min="15347" max="15597" width="9.140625" style="48"/>
    <col min="15598" max="15598" width="67" style="48" customWidth="1"/>
    <col min="15599" max="15599" width="29.7109375" style="48" customWidth="1"/>
    <col min="15600" max="15600" width="20.7109375" style="48" customWidth="1"/>
    <col min="15601" max="15602" width="0" style="48" hidden="1" customWidth="1"/>
    <col min="15603" max="15853" width="9.140625" style="48"/>
    <col min="15854" max="15854" width="67" style="48" customWidth="1"/>
    <col min="15855" max="15855" width="29.7109375" style="48" customWidth="1"/>
    <col min="15856" max="15856" width="20.7109375" style="48" customWidth="1"/>
    <col min="15857" max="15858" width="0" style="48" hidden="1" customWidth="1"/>
    <col min="15859" max="16109" width="9.140625" style="48"/>
    <col min="16110" max="16110" width="67" style="48" customWidth="1"/>
    <col min="16111" max="16111" width="29.7109375" style="48" customWidth="1"/>
    <col min="16112" max="16112" width="20.7109375" style="48" customWidth="1"/>
    <col min="16113" max="16114" width="0" style="48" hidden="1" customWidth="1"/>
    <col min="16115" max="16384" width="9.140625" style="48"/>
  </cols>
  <sheetData>
    <row r="1" spans="1:4" s="47" customFormat="1" ht="15.75" x14ac:dyDescent="0.25">
      <c r="D1" s="55" t="s">
        <v>126</v>
      </c>
    </row>
    <row r="2" spans="1:4" s="47" customFormat="1" ht="15.75" x14ac:dyDescent="0.25">
      <c r="D2" s="55" t="s">
        <v>0</v>
      </c>
    </row>
    <row r="3" spans="1:4" x14ac:dyDescent="0.25">
      <c r="D3" s="56" t="s">
        <v>1</v>
      </c>
    </row>
    <row r="4" spans="1:4" s="47" customFormat="1" ht="15.75" x14ac:dyDescent="0.25">
      <c r="D4" s="55" t="s">
        <v>146</v>
      </c>
    </row>
    <row r="6" spans="1:4" ht="15" customHeight="1" x14ac:dyDescent="0.25">
      <c r="A6" s="68" t="s">
        <v>129</v>
      </c>
      <c r="B6" s="68"/>
      <c r="C6" s="68"/>
      <c r="D6" s="68"/>
    </row>
    <row r="7" spans="1:4" ht="23.25" customHeight="1" x14ac:dyDescent="0.25">
      <c r="A7" s="69"/>
      <c r="B7" s="69"/>
      <c r="C7" s="69"/>
      <c r="D7" s="69"/>
    </row>
    <row r="8" spans="1:4" ht="18.75" customHeight="1" x14ac:dyDescent="0.25">
      <c r="A8" s="70" t="s">
        <v>2</v>
      </c>
      <c r="B8" s="71" t="s">
        <v>3</v>
      </c>
      <c r="C8" s="67" t="s">
        <v>109</v>
      </c>
      <c r="D8" s="67" t="s">
        <v>123</v>
      </c>
    </row>
    <row r="9" spans="1:4" x14ac:dyDescent="0.25">
      <c r="A9" s="70"/>
      <c r="B9" s="71"/>
      <c r="C9" s="67"/>
      <c r="D9" s="67"/>
    </row>
    <row r="10" spans="1:4" s="49" customFormat="1" x14ac:dyDescent="0.25">
      <c r="A10" s="52">
        <v>1</v>
      </c>
      <c r="B10" s="53">
        <v>2</v>
      </c>
      <c r="C10" s="51" t="s">
        <v>4</v>
      </c>
      <c r="D10" s="51" t="s">
        <v>110</v>
      </c>
    </row>
    <row r="11" spans="1:4" ht="28.5" x14ac:dyDescent="0.25">
      <c r="A11" s="5" t="s">
        <v>5</v>
      </c>
      <c r="B11" s="6" t="s">
        <v>6</v>
      </c>
      <c r="C11" s="27">
        <f>SUM(C12+C17+C22)</f>
        <v>125720.19999999998</v>
      </c>
      <c r="D11" s="27">
        <f>SUM(D12+D17+D22)</f>
        <v>124793.7</v>
      </c>
    </row>
    <row r="12" spans="1:4" ht="42.75" x14ac:dyDescent="0.25">
      <c r="A12" s="5" t="s">
        <v>7</v>
      </c>
      <c r="B12" s="6" t="s">
        <v>8</v>
      </c>
      <c r="C12" s="27">
        <f>C14</f>
        <v>0</v>
      </c>
      <c r="D12" s="27">
        <f>D14</f>
        <v>0</v>
      </c>
    </row>
    <row r="13" spans="1:4" ht="45" x14ac:dyDescent="0.25">
      <c r="A13" s="8" t="s">
        <v>9</v>
      </c>
      <c r="B13" s="9" t="s">
        <v>10</v>
      </c>
      <c r="C13" s="9" t="s">
        <v>11</v>
      </c>
      <c r="D13" s="9" t="s">
        <v>11</v>
      </c>
    </row>
    <row r="14" spans="1:4" ht="45" x14ac:dyDescent="0.25">
      <c r="A14" s="8" t="s">
        <v>12</v>
      </c>
      <c r="B14" s="9" t="s">
        <v>13</v>
      </c>
      <c r="C14" s="28">
        <f>C16</f>
        <v>0</v>
      </c>
      <c r="D14" s="28">
        <f>D16</f>
        <v>0</v>
      </c>
    </row>
    <row r="15" spans="1:4" ht="45" x14ac:dyDescent="0.25">
      <c r="A15" s="8" t="s">
        <v>14</v>
      </c>
      <c r="B15" s="9" t="s">
        <v>15</v>
      </c>
      <c r="C15" s="28">
        <f>SUM(C16)</f>
        <v>0</v>
      </c>
      <c r="D15" s="28">
        <f>SUM(D16)</f>
        <v>0</v>
      </c>
    </row>
    <row r="16" spans="1:4" ht="45" x14ac:dyDescent="0.25">
      <c r="A16" s="8" t="s">
        <v>16</v>
      </c>
      <c r="B16" s="9" t="s">
        <v>17</v>
      </c>
      <c r="C16" s="28">
        <v>0</v>
      </c>
      <c r="D16" s="28">
        <v>0</v>
      </c>
    </row>
    <row r="17" spans="1:4" ht="28.5" x14ac:dyDescent="0.25">
      <c r="A17" s="5" t="s">
        <v>18</v>
      </c>
      <c r="B17" s="6" t="s">
        <v>19</v>
      </c>
      <c r="C17" s="27">
        <f>SUM(C18+C20)</f>
        <v>125720.19999999998</v>
      </c>
      <c r="D17" s="27">
        <f>SUM(D18+D20)</f>
        <v>124793.7</v>
      </c>
    </row>
    <row r="18" spans="1:4" ht="30" x14ac:dyDescent="0.25">
      <c r="A18" s="8" t="s">
        <v>20</v>
      </c>
      <c r="B18" s="9" t="s">
        <v>21</v>
      </c>
      <c r="C18" s="28">
        <f>SUM(C19)</f>
        <v>300766.09999999998</v>
      </c>
      <c r="D18" s="28">
        <f>SUM(D19)</f>
        <v>250513.9</v>
      </c>
    </row>
    <row r="19" spans="1:4" ht="30" x14ac:dyDescent="0.25">
      <c r="A19" s="8" t="s">
        <v>22</v>
      </c>
      <c r="B19" s="9" t="s">
        <v>120</v>
      </c>
      <c r="C19" s="28">
        <f>125045.9+125928.9+50000-208.7</f>
        <v>300766.09999999998</v>
      </c>
      <c r="D19" s="28">
        <f>124793.7+125720.2</f>
        <v>250513.9</v>
      </c>
    </row>
    <row r="20" spans="1:4" ht="30" x14ac:dyDescent="0.25">
      <c r="A20" s="8" t="s">
        <v>23</v>
      </c>
      <c r="B20" s="9" t="s">
        <v>24</v>
      </c>
      <c r="C20" s="28">
        <f>SUM(C21)</f>
        <v>-175045.9</v>
      </c>
      <c r="D20" s="28">
        <f>SUM(D21)</f>
        <v>-125720.2</v>
      </c>
    </row>
    <row r="21" spans="1:4" ht="30" x14ac:dyDescent="0.25">
      <c r="A21" s="8" t="s">
        <v>25</v>
      </c>
      <c r="B21" s="9" t="s">
        <v>121</v>
      </c>
      <c r="C21" s="28">
        <v>-175045.9</v>
      </c>
      <c r="D21" s="28">
        <v>-125720.2</v>
      </c>
    </row>
    <row r="22" spans="1:4" ht="28.5" x14ac:dyDescent="0.25">
      <c r="A22" s="5" t="s">
        <v>26</v>
      </c>
      <c r="B22" s="6" t="s">
        <v>27</v>
      </c>
      <c r="C22" s="27">
        <f>C23+C25</f>
        <v>0</v>
      </c>
      <c r="D22" s="27">
        <f>D23+D25</f>
        <v>0</v>
      </c>
    </row>
    <row r="23" spans="1:4" ht="30" x14ac:dyDescent="0.25">
      <c r="A23" s="8" t="s">
        <v>28</v>
      </c>
      <c r="B23" s="9" t="s">
        <v>29</v>
      </c>
      <c r="C23" s="28">
        <f>C24</f>
        <v>0</v>
      </c>
      <c r="D23" s="28">
        <f>D24</f>
        <v>0</v>
      </c>
    </row>
    <row r="24" spans="1:4" ht="30" x14ac:dyDescent="0.25">
      <c r="A24" s="8" t="s">
        <v>30</v>
      </c>
      <c r="B24" s="9" t="s">
        <v>118</v>
      </c>
      <c r="C24" s="28"/>
      <c r="D24" s="28"/>
    </row>
    <row r="25" spans="1:4" ht="45" x14ac:dyDescent="0.25">
      <c r="A25" s="8" t="s">
        <v>31</v>
      </c>
      <c r="B25" s="9" t="s">
        <v>32</v>
      </c>
      <c r="C25" s="28">
        <f>SUM(C26)</f>
        <v>0</v>
      </c>
      <c r="D25" s="28">
        <f>SUM(D26)</f>
        <v>0</v>
      </c>
    </row>
    <row r="26" spans="1:4" ht="45" x14ac:dyDescent="0.25">
      <c r="A26" s="8" t="s">
        <v>33</v>
      </c>
      <c r="B26" s="9" t="s">
        <v>119</v>
      </c>
      <c r="C26" s="28">
        <v>0</v>
      </c>
      <c r="D26" s="28"/>
    </row>
    <row r="27" spans="1:4" ht="28.5" hidden="1" customHeight="1" x14ac:dyDescent="0.25">
      <c r="A27" s="5" t="s">
        <v>34</v>
      </c>
      <c r="B27" s="6" t="s">
        <v>35</v>
      </c>
      <c r="C27" s="27">
        <f>C28+C31+C34</f>
        <v>0</v>
      </c>
      <c r="D27" s="27">
        <f>D28+D31+D34</f>
        <v>0</v>
      </c>
    </row>
    <row r="28" spans="1:4" ht="30" hidden="1" customHeight="1" x14ac:dyDescent="0.25">
      <c r="A28" s="8" t="s">
        <v>36</v>
      </c>
      <c r="B28" s="9" t="s">
        <v>37</v>
      </c>
      <c r="C28" s="28">
        <f t="shared" ref="C28:D29" si="0">C29</f>
        <v>0</v>
      </c>
      <c r="D28" s="28">
        <f t="shared" si="0"/>
        <v>0</v>
      </c>
    </row>
    <row r="29" spans="1:4" ht="30" hidden="1" customHeight="1" x14ac:dyDescent="0.25">
      <c r="A29" s="8" t="s">
        <v>38</v>
      </c>
      <c r="B29" s="9" t="s">
        <v>39</v>
      </c>
      <c r="C29" s="28">
        <f t="shared" si="0"/>
        <v>0</v>
      </c>
      <c r="D29" s="28">
        <f t="shared" si="0"/>
        <v>0</v>
      </c>
    </row>
    <row r="30" spans="1:4" ht="45" hidden="1" customHeight="1" x14ac:dyDescent="0.25">
      <c r="A30" s="8" t="s">
        <v>40</v>
      </c>
      <c r="B30" s="9" t="s">
        <v>41</v>
      </c>
      <c r="C30" s="28">
        <v>0</v>
      </c>
      <c r="D30" s="28">
        <v>0</v>
      </c>
    </row>
    <row r="31" spans="1:4" ht="30" hidden="1" customHeight="1" x14ac:dyDescent="0.25">
      <c r="A31" s="8" t="s">
        <v>42</v>
      </c>
      <c r="B31" s="9" t="s">
        <v>43</v>
      </c>
      <c r="C31" s="28">
        <f t="shared" ref="C31:D32" si="1">C32</f>
        <v>0</v>
      </c>
      <c r="D31" s="28">
        <f t="shared" si="1"/>
        <v>0</v>
      </c>
    </row>
    <row r="32" spans="1:4" ht="75" hidden="1" customHeight="1" x14ac:dyDescent="0.25">
      <c r="A32" s="8" t="s">
        <v>44</v>
      </c>
      <c r="B32" s="9" t="s">
        <v>45</v>
      </c>
      <c r="C32" s="28">
        <f t="shared" si="1"/>
        <v>0</v>
      </c>
      <c r="D32" s="28">
        <f t="shared" si="1"/>
        <v>0</v>
      </c>
    </row>
    <row r="33" spans="1:4" ht="90" hidden="1" customHeight="1" x14ac:dyDescent="0.25">
      <c r="A33" s="8" t="s">
        <v>46</v>
      </c>
      <c r="B33" s="9" t="s">
        <v>47</v>
      </c>
      <c r="C33" s="28">
        <v>0</v>
      </c>
      <c r="D33" s="28">
        <v>0</v>
      </c>
    </row>
    <row r="34" spans="1:4" ht="30" hidden="1" customHeight="1" x14ac:dyDescent="0.25">
      <c r="A34" s="8" t="s">
        <v>48</v>
      </c>
      <c r="B34" s="9" t="s">
        <v>49</v>
      </c>
      <c r="C34" s="28">
        <f>C35+C40</f>
        <v>0</v>
      </c>
      <c r="D34" s="28">
        <f>D35+D40</f>
        <v>0</v>
      </c>
    </row>
    <row r="35" spans="1:4" ht="30" hidden="1" customHeight="1" x14ac:dyDescent="0.25">
      <c r="A35" s="8" t="s">
        <v>50</v>
      </c>
      <c r="B35" s="9" t="s">
        <v>51</v>
      </c>
      <c r="C35" s="28">
        <f>C36+C38</f>
        <v>0</v>
      </c>
      <c r="D35" s="28">
        <f>D36+D38</f>
        <v>0</v>
      </c>
    </row>
    <row r="36" spans="1:4" ht="30" hidden="1" customHeight="1" x14ac:dyDescent="0.25">
      <c r="A36" s="8" t="s">
        <v>52</v>
      </c>
      <c r="B36" s="9" t="s">
        <v>53</v>
      </c>
      <c r="C36" s="28">
        <f>C37</f>
        <v>0</v>
      </c>
      <c r="D36" s="28">
        <f>D37</f>
        <v>0</v>
      </c>
    </row>
    <row r="37" spans="1:4" ht="30" hidden="1" customHeight="1" x14ac:dyDescent="0.25">
      <c r="A37" s="8" t="s">
        <v>54</v>
      </c>
      <c r="B37" s="9" t="s">
        <v>55</v>
      </c>
      <c r="C37" s="28">
        <v>0</v>
      </c>
      <c r="D37" s="28">
        <v>0</v>
      </c>
    </row>
    <row r="38" spans="1:4" ht="45" hidden="1" customHeight="1" x14ac:dyDescent="0.25">
      <c r="A38" s="8" t="s">
        <v>56</v>
      </c>
      <c r="B38" s="9" t="s">
        <v>57</v>
      </c>
      <c r="C38" s="28">
        <f>C39</f>
        <v>0</v>
      </c>
      <c r="D38" s="28">
        <f>D39</f>
        <v>0</v>
      </c>
    </row>
    <row r="39" spans="1:4" ht="45" hidden="1" customHeight="1" x14ac:dyDescent="0.25">
      <c r="A39" s="8" t="s">
        <v>58</v>
      </c>
      <c r="B39" s="9" t="s">
        <v>59</v>
      </c>
      <c r="C39" s="28">
        <v>0</v>
      </c>
      <c r="D39" s="28">
        <v>0</v>
      </c>
    </row>
    <row r="40" spans="1:4" ht="30" hidden="1" customHeight="1" x14ac:dyDescent="0.25">
      <c r="A40" s="8" t="s">
        <v>60</v>
      </c>
      <c r="B40" s="9" t="s">
        <v>61</v>
      </c>
      <c r="C40" s="28">
        <f t="shared" ref="C40:D41" si="2">C41</f>
        <v>0</v>
      </c>
      <c r="D40" s="28">
        <f t="shared" si="2"/>
        <v>0</v>
      </c>
    </row>
    <row r="41" spans="1:4" ht="30" hidden="1" customHeight="1" x14ac:dyDescent="0.25">
      <c r="A41" s="8" t="s">
        <v>62</v>
      </c>
      <c r="B41" s="9" t="s">
        <v>63</v>
      </c>
      <c r="C41" s="28">
        <f t="shared" si="2"/>
        <v>0</v>
      </c>
      <c r="D41" s="28">
        <f t="shared" si="2"/>
        <v>0</v>
      </c>
    </row>
    <row r="42" spans="1:4" ht="45" hidden="1" customHeight="1" x14ac:dyDescent="0.25">
      <c r="A42" s="8" t="s">
        <v>64</v>
      </c>
      <c r="B42" s="9" t="s">
        <v>65</v>
      </c>
      <c r="C42" s="28">
        <v>0</v>
      </c>
      <c r="D42" s="28">
        <v>0</v>
      </c>
    </row>
    <row r="43" spans="1:4" ht="15" hidden="1" customHeight="1" x14ac:dyDescent="0.25">
      <c r="A43" s="8" t="s">
        <v>66</v>
      </c>
      <c r="B43" s="9" t="s">
        <v>67</v>
      </c>
      <c r="C43" s="28">
        <v>0</v>
      </c>
      <c r="D43" s="28">
        <v>0</v>
      </c>
    </row>
    <row r="44" spans="1:4" ht="30" hidden="1" customHeight="1" x14ac:dyDescent="0.25">
      <c r="A44" s="8" t="s">
        <v>68</v>
      </c>
      <c r="B44" s="9" t="s">
        <v>69</v>
      </c>
      <c r="C44" s="28">
        <v>0</v>
      </c>
      <c r="D44" s="28">
        <v>0</v>
      </c>
    </row>
    <row r="45" spans="1:4" ht="30" hidden="1" customHeight="1" x14ac:dyDescent="0.25">
      <c r="A45" s="8" t="s">
        <v>70</v>
      </c>
      <c r="B45" s="9" t="s">
        <v>71</v>
      </c>
      <c r="C45" s="28">
        <v>0</v>
      </c>
      <c r="D45" s="28">
        <v>0</v>
      </c>
    </row>
    <row r="46" spans="1:4" ht="28.5" x14ac:dyDescent="0.25">
      <c r="A46" s="5" t="s">
        <v>72</v>
      </c>
      <c r="B46" s="6" t="s">
        <v>73</v>
      </c>
      <c r="C46" s="27">
        <f>SUM(C47+C54)</f>
        <v>9.3132257461547852E-10</v>
      </c>
      <c r="D46" s="27">
        <f>SUM(D47+D54)</f>
        <v>0</v>
      </c>
    </row>
    <row r="47" spans="1:4" x14ac:dyDescent="0.25">
      <c r="A47" s="8" t="s">
        <v>74</v>
      </c>
      <c r="B47" s="9" t="s">
        <v>75</v>
      </c>
      <c r="C47" s="28">
        <f>C51+C48</f>
        <v>-5245570.8999999994</v>
      </c>
      <c r="D47" s="28">
        <f>D51+D48</f>
        <v>-4963485.5</v>
      </c>
    </row>
    <row r="48" spans="1:4" x14ac:dyDescent="0.25">
      <c r="A48" s="8" t="s">
        <v>76</v>
      </c>
      <c r="B48" s="9" t="s">
        <v>77</v>
      </c>
      <c r="C48" s="28">
        <f t="shared" ref="C48:D49" si="3">C49</f>
        <v>0</v>
      </c>
      <c r="D48" s="28">
        <f t="shared" si="3"/>
        <v>0</v>
      </c>
    </row>
    <row r="49" spans="1:4" ht="30" x14ac:dyDescent="0.25">
      <c r="A49" s="8" t="s">
        <v>78</v>
      </c>
      <c r="B49" s="9" t="s">
        <v>79</v>
      </c>
      <c r="C49" s="28">
        <f t="shared" si="3"/>
        <v>0</v>
      </c>
      <c r="D49" s="28">
        <f t="shared" si="3"/>
        <v>0</v>
      </c>
    </row>
    <row r="50" spans="1:4" ht="30" x14ac:dyDescent="0.25">
      <c r="A50" s="8" t="s">
        <v>80</v>
      </c>
      <c r="B50" s="9" t="s">
        <v>81</v>
      </c>
      <c r="C50" s="28">
        <v>0</v>
      </c>
      <c r="D50" s="28">
        <v>0</v>
      </c>
    </row>
    <row r="51" spans="1:4" x14ac:dyDescent="0.25">
      <c r="A51" s="8" t="s">
        <v>82</v>
      </c>
      <c r="B51" s="9" t="s">
        <v>111</v>
      </c>
      <c r="C51" s="28">
        <f t="shared" ref="C51:D52" si="4">C52</f>
        <v>-5245570.8999999994</v>
      </c>
      <c r="D51" s="28">
        <f t="shared" si="4"/>
        <v>-4963485.5</v>
      </c>
    </row>
    <row r="52" spans="1:4" x14ac:dyDescent="0.25">
      <c r="A52" s="8" t="s">
        <v>83</v>
      </c>
      <c r="B52" s="9" t="s">
        <v>112</v>
      </c>
      <c r="C52" s="28">
        <f t="shared" si="4"/>
        <v>-5245570.8999999994</v>
      </c>
      <c r="D52" s="28">
        <f t="shared" si="4"/>
        <v>-4963485.5</v>
      </c>
    </row>
    <row r="53" spans="1:4" ht="30" x14ac:dyDescent="0.25">
      <c r="A53" s="8" t="s">
        <v>84</v>
      </c>
      <c r="B53" s="9" t="s">
        <v>113</v>
      </c>
      <c r="C53" s="28">
        <f>-(4921380.5+300766.1-266.8+23691.1)</f>
        <v>-5245570.8999999994</v>
      </c>
      <c r="D53" s="28">
        <f>-(4713057.6+250513.9-86)</f>
        <v>-4963485.5</v>
      </c>
    </row>
    <row r="54" spans="1:4" x14ac:dyDescent="0.25">
      <c r="A54" s="8" t="s">
        <v>85</v>
      </c>
      <c r="B54" s="9" t="s">
        <v>86</v>
      </c>
      <c r="C54" s="28">
        <f>C55+C58</f>
        <v>5245570.9000000004</v>
      </c>
      <c r="D54" s="28">
        <f>D55+D58</f>
        <v>4963485.5</v>
      </c>
    </row>
    <row r="55" spans="1:4" x14ac:dyDescent="0.25">
      <c r="A55" s="8" t="s">
        <v>87</v>
      </c>
      <c r="B55" s="9" t="s">
        <v>88</v>
      </c>
      <c r="C55" s="28">
        <f t="shared" ref="C55:D56" si="5">C56</f>
        <v>5245570.9000000004</v>
      </c>
      <c r="D55" s="28">
        <f t="shared" si="5"/>
        <v>4963485.5</v>
      </c>
    </row>
    <row r="56" spans="1:4" x14ac:dyDescent="0.25">
      <c r="A56" s="8" t="s">
        <v>89</v>
      </c>
      <c r="B56" s="9" t="s">
        <v>90</v>
      </c>
      <c r="C56" s="28">
        <f t="shared" si="5"/>
        <v>5245570.9000000004</v>
      </c>
      <c r="D56" s="28">
        <f t="shared" si="5"/>
        <v>4963485.5</v>
      </c>
    </row>
    <row r="57" spans="1:4" ht="30" x14ac:dyDescent="0.25">
      <c r="A57" s="8" t="s">
        <v>91</v>
      </c>
      <c r="B57" s="9" t="s">
        <v>92</v>
      </c>
      <c r="C57" s="28">
        <f>5047100.7+175045.9-266.8+23691.1</f>
        <v>5245570.9000000004</v>
      </c>
      <c r="D57" s="28">
        <f>4837851.3+125720.2-86</f>
        <v>4963485.5</v>
      </c>
    </row>
    <row r="58" spans="1:4" x14ac:dyDescent="0.25">
      <c r="A58" s="8" t="s">
        <v>93</v>
      </c>
      <c r="B58" s="9" t="s">
        <v>94</v>
      </c>
      <c r="C58" s="28">
        <f>SUM(C60+C62)</f>
        <v>0</v>
      </c>
      <c r="D58" s="28">
        <f>D59-D61</f>
        <v>0</v>
      </c>
    </row>
    <row r="59" spans="1:4" x14ac:dyDescent="0.25">
      <c r="A59" s="8" t="s">
        <v>95</v>
      </c>
      <c r="B59" s="9" t="s">
        <v>114</v>
      </c>
      <c r="C59" s="28">
        <f>SUM(C60)</f>
        <v>0</v>
      </c>
      <c r="D59" s="28">
        <f>SUM(D60)</f>
        <v>0</v>
      </c>
    </row>
    <row r="60" spans="1:4" ht="30" x14ac:dyDescent="0.25">
      <c r="A60" s="8" t="s">
        <v>96</v>
      </c>
      <c r="B60" s="9" t="s">
        <v>115</v>
      </c>
      <c r="C60" s="28"/>
      <c r="D60" s="28"/>
    </row>
    <row r="61" spans="1:4" x14ac:dyDescent="0.25">
      <c r="A61" s="8" t="s">
        <v>93</v>
      </c>
      <c r="B61" s="9" t="s">
        <v>116</v>
      </c>
      <c r="C61" s="28">
        <f>SUM(C62)</f>
        <v>0</v>
      </c>
      <c r="D61" s="28">
        <f>SUM(D62)</f>
        <v>0</v>
      </c>
    </row>
    <row r="62" spans="1:4" ht="30" x14ac:dyDescent="0.25">
      <c r="A62" s="8" t="s">
        <v>97</v>
      </c>
      <c r="B62" s="9" t="s">
        <v>117</v>
      </c>
      <c r="C62" s="28"/>
      <c r="D62" s="28">
        <v>0</v>
      </c>
    </row>
    <row r="63" spans="1:4" x14ac:dyDescent="0.25">
      <c r="A63" s="5" t="s">
        <v>98</v>
      </c>
      <c r="B63" s="6" t="s">
        <v>99</v>
      </c>
      <c r="C63" s="27">
        <f>C11+C46</f>
        <v>125720.20000000091</v>
      </c>
      <c r="D63" s="27">
        <f>D11+D46</f>
        <v>124793.7</v>
      </c>
    </row>
    <row r="68" spans="1:4" x14ac:dyDescent="0.25">
      <c r="C68" s="54"/>
      <c r="D68" s="54"/>
    </row>
    <row r="69" spans="1:4" x14ac:dyDescent="0.25">
      <c r="A69" s="50"/>
    </row>
    <row r="70" spans="1:4" x14ac:dyDescent="0.25">
      <c r="A70" s="50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108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132</v>
      </c>
    </row>
    <row r="8" spans="1:2" s="21" customFormat="1" x14ac:dyDescent="0.25">
      <c r="A8" s="72" t="s">
        <v>100</v>
      </c>
      <c r="B8" s="72"/>
    </row>
    <row r="9" spans="1:2" s="21" customFormat="1" x14ac:dyDescent="0.25">
      <c r="A9" s="73" t="s">
        <v>130</v>
      </c>
      <c r="B9" s="73"/>
    </row>
    <row r="11" spans="1:2" ht="31.5" customHeight="1" x14ac:dyDescent="0.25">
      <c r="A11" s="22" t="s">
        <v>101</v>
      </c>
      <c r="B11" s="31" t="s">
        <v>124</v>
      </c>
    </row>
    <row r="12" spans="1:2" ht="31.5" x14ac:dyDescent="0.25">
      <c r="A12" s="23" t="s">
        <v>103</v>
      </c>
      <c r="B12" s="24" t="e">
        <f>SUM(B13:B14)</f>
        <v>#REF!</v>
      </c>
    </row>
    <row r="13" spans="1:2" x14ac:dyDescent="0.25">
      <c r="A13" s="25" t="s">
        <v>104</v>
      </c>
      <c r="B13" s="24">
        <v>0</v>
      </c>
    </row>
    <row r="14" spans="1:2" x14ac:dyDescent="0.25">
      <c r="A14" s="25" t="s">
        <v>105</v>
      </c>
      <c r="B14" s="24" t="e">
        <f>SUM(#REF!)</f>
        <v>#REF!</v>
      </c>
    </row>
    <row r="15" spans="1:2" x14ac:dyDescent="0.25">
      <c r="A15" s="23" t="s">
        <v>106</v>
      </c>
      <c r="B15" s="33" t="e">
        <f>SUM(B16:B17)</f>
        <v>#REF!</v>
      </c>
    </row>
    <row r="16" spans="1:2" x14ac:dyDescent="0.25">
      <c r="A16" s="25" t="s">
        <v>104</v>
      </c>
      <c r="B16" s="33" t="e">
        <f>SUM(#REF!)</f>
        <v>#REF!</v>
      </c>
    </row>
    <row r="17" spans="1:2" x14ac:dyDescent="0.25">
      <c r="A17" s="25" t="s">
        <v>105</v>
      </c>
      <c r="B17" s="33" t="e">
        <f>SUM(#REF!)</f>
        <v>#REF!</v>
      </c>
    </row>
    <row r="18" spans="1:2" x14ac:dyDescent="0.25">
      <c r="A18" s="25" t="s">
        <v>107</v>
      </c>
      <c r="B18" s="33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17" sqref="B17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55" t="s">
        <v>127</v>
      </c>
    </row>
    <row r="2" spans="1:3" x14ac:dyDescent="0.25">
      <c r="C2" s="55" t="s">
        <v>0</v>
      </c>
    </row>
    <row r="3" spans="1:3" x14ac:dyDescent="0.25">
      <c r="C3" s="56" t="s">
        <v>1</v>
      </c>
    </row>
    <row r="4" spans="1:3" x14ac:dyDescent="0.25">
      <c r="C4" s="55" t="s">
        <v>143</v>
      </c>
    </row>
    <row r="8" spans="1:3" s="57" customFormat="1" x14ac:dyDescent="0.25">
      <c r="A8" s="78" t="s">
        <v>100</v>
      </c>
      <c r="B8" s="78"/>
      <c r="C8" s="78"/>
    </row>
    <row r="9" spans="1:3" s="57" customFormat="1" ht="33" customHeight="1" x14ac:dyDescent="0.25">
      <c r="A9" s="79" t="s">
        <v>131</v>
      </c>
      <c r="B9" s="79"/>
      <c r="C9" s="79"/>
    </row>
    <row r="11" spans="1:3" x14ac:dyDescent="0.25">
      <c r="A11" s="74" t="s">
        <v>101</v>
      </c>
      <c r="B11" s="76" t="s">
        <v>102</v>
      </c>
      <c r="C11" s="77"/>
    </row>
    <row r="12" spans="1:3" x14ac:dyDescent="0.25">
      <c r="A12" s="75"/>
      <c r="B12" s="58" t="s">
        <v>122</v>
      </c>
      <c r="C12" s="59" t="s">
        <v>125</v>
      </c>
    </row>
    <row r="13" spans="1:3" ht="31.5" x14ac:dyDescent="0.25">
      <c r="A13" s="60" t="s">
        <v>103</v>
      </c>
      <c r="B13" s="61">
        <f>SUM(B14:B15)</f>
        <v>0</v>
      </c>
      <c r="C13" s="61">
        <f>SUM(C14:C15)</f>
        <v>0</v>
      </c>
    </row>
    <row r="14" spans="1:3" x14ac:dyDescent="0.25">
      <c r="A14" s="62" t="s">
        <v>104</v>
      </c>
      <c r="B14" s="61">
        <v>0</v>
      </c>
      <c r="C14" s="61">
        <v>0</v>
      </c>
    </row>
    <row r="15" spans="1:3" x14ac:dyDescent="0.25">
      <c r="A15" s="62" t="s">
        <v>105</v>
      </c>
      <c r="B15" s="61">
        <v>0</v>
      </c>
      <c r="C15" s="61">
        <v>0</v>
      </c>
    </row>
    <row r="16" spans="1:3" x14ac:dyDescent="0.25">
      <c r="A16" s="60" t="s">
        <v>106</v>
      </c>
      <c r="B16" s="61">
        <f>SUM(B17:B18)</f>
        <v>125720.19999999998</v>
      </c>
      <c r="C16" s="61">
        <f>SUM(C17:C18)</f>
        <v>124793.7</v>
      </c>
    </row>
    <row r="17" spans="1:3" x14ac:dyDescent="0.25">
      <c r="A17" s="62" t="s">
        <v>104</v>
      </c>
      <c r="B17" s="61">
        <f>SUM(пр13!C18)</f>
        <v>300766.09999999998</v>
      </c>
      <c r="C17" s="61">
        <f>SUM(пр13!D18)</f>
        <v>250513.9</v>
      </c>
    </row>
    <row r="18" spans="1:3" x14ac:dyDescent="0.25">
      <c r="A18" s="62" t="s">
        <v>105</v>
      </c>
      <c r="B18" s="61">
        <f>SUM(пр13!C20)</f>
        <v>-175045.9</v>
      </c>
      <c r="C18" s="61">
        <f>SUM(пр13!D21)</f>
        <v>-125720.2</v>
      </c>
    </row>
    <row r="19" spans="1:3" x14ac:dyDescent="0.25">
      <c r="A19" s="62" t="s">
        <v>107</v>
      </c>
      <c r="B19" s="61">
        <f>SUM(B13+B16)</f>
        <v>125720.19999999998</v>
      </c>
      <c r="C19" s="61">
        <f>SUM(C13+C16)</f>
        <v>124793.7</v>
      </c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пр12 </vt:lpstr>
      <vt:lpstr>пр13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2021-11-18T05:35:32Z</dcterms:modified>
</cp:coreProperties>
</file>